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cuments\2024\SESION CUA-217-24\"/>
    </mc:Choice>
  </mc:AlternateContent>
  <bookViews>
    <workbookView xWindow="0" yWindow="0" windowWidth="28800" windowHeight="12300"/>
  </bookViews>
  <sheets>
    <sheet name="Anteproyecto 2024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5" l="1"/>
  <c r="C48" i="15"/>
  <c r="D50" i="15" l="1"/>
  <c r="E49" i="15"/>
  <c r="C50" i="15"/>
  <c r="D45" i="15"/>
  <c r="C45" i="15"/>
  <c r="E44" i="15"/>
  <c r="E43" i="15"/>
  <c r="E42" i="15"/>
  <c r="D39" i="15"/>
  <c r="C38" i="15"/>
  <c r="C39" i="15" s="1"/>
  <c r="D34" i="15"/>
  <c r="E34" i="15" s="1"/>
  <c r="D33" i="15"/>
  <c r="C33" i="15"/>
  <c r="C35" i="15" s="1"/>
  <c r="C30" i="15"/>
  <c r="D29" i="15"/>
  <c r="E29" i="15" s="1"/>
  <c r="E30" i="15" s="1"/>
  <c r="C26" i="15"/>
  <c r="D25" i="15"/>
  <c r="E25" i="15" s="1"/>
  <c r="D24" i="15"/>
  <c r="E24" i="15" s="1"/>
  <c r="D21" i="15"/>
  <c r="C20" i="15"/>
  <c r="E20" i="15" s="1"/>
  <c r="C19" i="15"/>
  <c r="E19" i="15" s="1"/>
  <c r="E18" i="15"/>
  <c r="E17" i="15"/>
  <c r="E16" i="15"/>
  <c r="E15" i="15"/>
  <c r="D11" i="15"/>
  <c r="C11" i="15"/>
  <c r="C12" i="15" s="1"/>
  <c r="E10" i="15"/>
  <c r="D9" i="15"/>
  <c r="E8" i="15"/>
  <c r="D35" i="15" l="1"/>
  <c r="D12" i="15"/>
  <c r="D30" i="15"/>
  <c r="C21" i="15"/>
  <c r="D26" i="15"/>
  <c r="E33" i="15"/>
  <c r="E35" i="15" s="1"/>
  <c r="E45" i="15"/>
  <c r="E9" i="15"/>
  <c r="E26" i="15"/>
  <c r="E38" i="15"/>
  <c r="E39" i="15" s="1"/>
  <c r="E48" i="15"/>
  <c r="E50" i="15" s="1"/>
  <c r="E11" i="15"/>
  <c r="E21" i="15" l="1"/>
  <c r="D52" i="15"/>
  <c r="C52" i="15"/>
  <c r="E12" i="15"/>
  <c r="E52" i="15" l="1"/>
</calcChain>
</file>

<file path=xl/sharedStrings.xml><?xml version="1.0" encoding="utf-8"?>
<sst xmlns="http://schemas.openxmlformats.org/spreadsheetml/2006/main" count="67" uniqueCount="45">
  <si>
    <t>Total</t>
  </si>
  <si>
    <t>DOCENCIA</t>
  </si>
  <si>
    <t>PROGRAMAS DIVISIONALES</t>
  </si>
  <si>
    <t>LICENCIATURA EN MATEMÁTICAS APLICADAS</t>
  </si>
  <si>
    <t>LICENCIATURA EN INGENIERÍA EN COMPUTACIÓN</t>
  </si>
  <si>
    <t>LICENCIATURA EN INGENIERÍA BIOLÓGICA</t>
  </si>
  <si>
    <t>LICENCIATURA EN BIOLOGÍA MOLECULAR</t>
  </si>
  <si>
    <t>REMUNERACIONES Y PRESTACIONES</t>
  </si>
  <si>
    <t xml:space="preserve">DEPARTAMENTO DE CIENCIAS NATURALES </t>
  </si>
  <si>
    <t>DEPARTAMENTO DE MATEMÁTICAS APLICADAS</t>
  </si>
  <si>
    <t>DEPARTAMENTO DE PROCESOS Y TECNOLOGÍA</t>
  </si>
  <si>
    <t>COORDINACIÓN DE LABORATORIOS DE COMPUTO DE DOCENCIA</t>
  </si>
  <si>
    <t>COORDINACIÓN DE LABORATORIOS EXPERIMENTALES DE DOCENCIA</t>
  </si>
  <si>
    <t>TOTAL LABORATORIOS DE DOCENCIA</t>
  </si>
  <si>
    <t>LABORATORIOS DE DOCENCIA</t>
  </si>
  <si>
    <t>PRESERVACIÓN Y DIFUSIÓN DE LA CULTURA</t>
  </si>
  <si>
    <t>TOTAL INVESTIGACIÓN</t>
  </si>
  <si>
    <t>ORGANIZACIÓN DE CONGRESOS Y ENCUENTROS DE LA DCNI</t>
  </si>
  <si>
    <t>TOTAL DEPARTAMENTOS</t>
  </si>
  <si>
    <t>TOTAL DOCENCIA</t>
  </si>
  <si>
    <t>PROYECTO DE GESTION DE LA DCNI</t>
  </si>
  <si>
    <t>PROYECTO DE EQUIPAMENTO Y MANTENIMIENTO DE LA DCNI</t>
  </si>
  <si>
    <t>PROYECTO DE GESTIÓN DE LA SECRETARÍA ACADEMICA DE LA DCNI</t>
  </si>
  <si>
    <t>Prioridad 2</t>
  </si>
  <si>
    <t>POSGRADO CBS</t>
  </si>
  <si>
    <t>CODDAA</t>
  </si>
  <si>
    <t>Prioridad 1</t>
  </si>
  <si>
    <t>TOTAL PRESERVACIÓN Y DIFUSICIÓN DE LA CULTURA</t>
  </si>
  <si>
    <t>APOYO A ALUMNOS DE LA DCNI</t>
  </si>
  <si>
    <t>TOTAL APOYO A ALUMNOS DE LA DCNI</t>
  </si>
  <si>
    <t>TOTAL APOYO INSTITUCIONAL</t>
  </si>
  <si>
    <t>APOYO A INVESTIGACIÓN</t>
  </si>
  <si>
    <t>APOYO A DOCENCIA DE LA DCNI</t>
  </si>
  <si>
    <t>TOTAL APOYO A DOCENCIA LA DCNI</t>
  </si>
  <si>
    <t>POSGRADO EN CIENCIAS NATURALES E INGENIERÍA</t>
  </si>
  <si>
    <t>DIVISIÓN DE CIENCIAS NATURALES E INGENIERÍA</t>
  </si>
  <si>
    <t>GESTIÓN</t>
  </si>
  <si>
    <t xml:space="preserve">DEPARTAMENTOS </t>
  </si>
  <si>
    <t>APOYO PARA LA INVESTIGACIÓN EN LA DCNI:ADECUACION ESPACIOS +CA</t>
  </si>
  <si>
    <t xml:space="preserve">ADECUACION DE INSTALACIONES, OFERTA EDUCATIVA, ANÁLISIS DE LICENCIATURAS </t>
  </si>
  <si>
    <t>q</t>
  </si>
  <si>
    <t>EQUIPAMIENTO Y MANTENIMIENTO PARA LA INVESTIGACIÓN</t>
  </si>
  <si>
    <t>ANTEPROYECTO DE PRESUPUESTO 2025</t>
  </si>
  <si>
    <t>PROPUESTA 2025</t>
  </si>
  <si>
    <t>TOTAL PROGRAMAS DIVISIONALES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</si>
</sst>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L.&quot;\ * #,##0.00_ ;_ &quot;L.&quot;\ * \-#,##0.00_ ;_ &quot;L.&quot;\ * &quot;-&quot;??_ ;_ @_ "/>
    <numFmt numFmtId="165" formatCode="_-[$$-80A]* #,##0.00_-;\-[$$-80A]* #,##0.00_-;_-[$$-80A]* &quot;-&quot;??_-;_-@_-"/>
    <numFmt numFmtId="166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0" fontId="0" fillId="0" borderId="1" xfId="0" applyBorder="1"/>
    <xf numFmtId="0" fontId="0" fillId="0" borderId="5" xfId="0" applyBorder="1"/>
    <xf numFmtId="0" fontId="0" fillId="3" borderId="4" xfId="0" applyFill="1" applyBorder="1" applyAlignment="1">
      <alignment horizontal="left"/>
    </xf>
    <xf numFmtId="0" fontId="0" fillId="0" borderId="3" xfId="0" applyBorder="1"/>
    <xf numFmtId="0" fontId="0" fillId="2" borderId="0" xfId="0" applyFill="1" applyAlignment="1">
      <alignment horizontal="left"/>
    </xf>
    <xf numFmtId="0" fontId="0" fillId="2" borderId="0" xfId="0" applyFill="1"/>
    <xf numFmtId="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  <xf numFmtId="0" fontId="0" fillId="2" borderId="6" xfId="0" applyFill="1" applyBorder="1"/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3" borderId="20" xfId="0" applyFill="1" applyBorder="1"/>
    <xf numFmtId="0" fontId="0" fillId="3" borderId="20" xfId="0" applyFill="1" applyBorder="1" applyAlignment="1">
      <alignment horizontal="left"/>
    </xf>
    <xf numFmtId="4" fontId="1" fillId="3" borderId="7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7" xfId="0" applyFill="1" applyBorder="1"/>
    <xf numFmtId="0" fontId="0" fillId="0" borderId="15" xfId="0" applyBorder="1" applyAlignment="1">
      <alignment horizontal="center"/>
    </xf>
    <xf numFmtId="165" fontId="0" fillId="2" borderId="3" xfId="1" applyNumberFormat="1" applyFont="1" applyFill="1" applyBorder="1"/>
    <xf numFmtId="165" fontId="0" fillId="2" borderId="1" xfId="1" applyNumberFormat="1" applyFont="1" applyFill="1" applyBorder="1"/>
    <xf numFmtId="165" fontId="0" fillId="2" borderId="5" xfId="1" applyNumberFormat="1" applyFont="1" applyFill="1" applyBorder="1"/>
    <xf numFmtId="165" fontId="1" fillId="3" borderId="7" xfId="1" applyNumberFormat="1" applyFont="1" applyFill="1" applyBorder="1"/>
    <xf numFmtId="165" fontId="0" fillId="2" borderId="13" xfId="1" applyNumberFormat="1" applyFont="1" applyFill="1" applyBorder="1"/>
    <xf numFmtId="165" fontId="1" fillId="3" borderId="21" xfId="1" applyNumberFormat="1" applyFont="1" applyFill="1" applyBorder="1"/>
    <xf numFmtId="165" fontId="0" fillId="0" borderId="3" xfId="0" applyNumberFormat="1" applyBorder="1"/>
    <xf numFmtId="165" fontId="0" fillId="0" borderId="1" xfId="0" applyNumberFormat="1" applyBorder="1"/>
    <xf numFmtId="165" fontId="0" fillId="0" borderId="5" xfId="1" applyNumberFormat="1" applyFont="1" applyBorder="1"/>
    <xf numFmtId="165" fontId="0" fillId="0" borderId="16" xfId="1" applyNumberFormat="1" applyFont="1" applyBorder="1"/>
    <xf numFmtId="165" fontId="0" fillId="0" borderId="13" xfId="1" applyNumberFormat="1" applyFont="1" applyBorder="1"/>
    <xf numFmtId="165" fontId="0" fillId="0" borderId="19" xfId="1" applyNumberFormat="1" applyFont="1" applyBorder="1"/>
    <xf numFmtId="165" fontId="0" fillId="0" borderId="3" xfId="1" applyNumberFormat="1" applyFont="1" applyBorder="1"/>
    <xf numFmtId="165" fontId="1" fillId="3" borderId="7" xfId="0" applyNumberFormat="1" applyFont="1" applyFill="1" applyBorder="1"/>
    <xf numFmtId="165" fontId="0" fillId="0" borderId="6" xfId="1" applyNumberFormat="1" applyFont="1" applyBorder="1"/>
    <xf numFmtId="165" fontId="0" fillId="0" borderId="16" xfId="0" applyNumberFormat="1" applyBorder="1"/>
    <xf numFmtId="165" fontId="0" fillId="0" borderId="18" xfId="0" applyNumberFormat="1" applyBorder="1"/>
    <xf numFmtId="165" fontId="1" fillId="3" borderId="21" xfId="0" applyNumberFormat="1" applyFont="1" applyFill="1" applyBorder="1"/>
    <xf numFmtId="165" fontId="0" fillId="2" borderId="6" xfId="1" applyNumberFormat="1" applyFont="1" applyFill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0" fillId="0" borderId="0" xfId="0" applyNumberFormat="1"/>
    <xf numFmtId="4" fontId="1" fillId="3" borderId="25" xfId="0" applyNumberFormat="1" applyFont="1" applyFill="1" applyBorder="1" applyAlignment="1">
      <alignment horizontal="center"/>
    </xf>
    <xf numFmtId="4" fontId="1" fillId="3" borderId="26" xfId="0" applyNumberFormat="1" applyFont="1" applyFill="1" applyBorder="1" applyAlignment="1">
      <alignment horizontal="center"/>
    </xf>
    <xf numFmtId="165" fontId="1" fillId="3" borderId="24" xfId="0" applyNumberFormat="1" applyFont="1" applyFill="1" applyBorder="1"/>
    <xf numFmtId="165" fontId="0" fillId="2" borderId="12" xfId="1" applyNumberFormat="1" applyFont="1" applyFill="1" applyBorder="1"/>
    <xf numFmtId="4" fontId="1" fillId="3" borderId="20" xfId="0" applyNumberFormat="1" applyFont="1" applyFill="1" applyBorder="1" applyAlignment="1">
      <alignment horizontal="center"/>
    </xf>
    <xf numFmtId="165" fontId="0" fillId="2" borderId="3" xfId="0" applyNumberFormat="1" applyFill="1" applyBorder="1"/>
    <xf numFmtId="165" fontId="1" fillId="3" borderId="27" xfId="0" applyNumberFormat="1" applyFont="1" applyFill="1" applyBorder="1"/>
    <xf numFmtId="165" fontId="1" fillId="3" borderId="20" xfId="0" applyNumberFormat="1" applyFont="1" applyFill="1" applyBorder="1"/>
    <xf numFmtId="166" fontId="1" fillId="2" borderId="0" xfId="0" applyNumberFormat="1" applyFont="1" applyFill="1"/>
    <xf numFmtId="165" fontId="1" fillId="2" borderId="0" xfId="0" applyNumberFormat="1" applyFont="1" applyFill="1"/>
    <xf numFmtId="166" fontId="1" fillId="3" borderId="24" xfId="0" applyNumberFormat="1" applyFont="1" applyFill="1" applyBorder="1"/>
    <xf numFmtId="4" fontId="1" fillId="3" borderId="28" xfId="0" applyNumberFormat="1" applyFont="1" applyFill="1" applyBorder="1" applyAlignment="1">
      <alignment horizontal="center"/>
    </xf>
    <xf numFmtId="165" fontId="0" fillId="2" borderId="14" xfId="1" applyNumberFormat="1" applyFont="1" applyFill="1" applyBorder="1"/>
    <xf numFmtId="165" fontId="0" fillId="2" borderId="15" xfId="1" applyNumberFormat="1" applyFont="1" applyFill="1" applyBorder="1"/>
    <xf numFmtId="165" fontId="1" fillId="3" borderId="20" xfId="1" applyNumberFormat="1" applyFont="1" applyFill="1" applyBorder="1"/>
    <xf numFmtId="164" fontId="0" fillId="0" borderId="0" xfId="1" applyFont="1"/>
    <xf numFmtId="0" fontId="0" fillId="0" borderId="15" xfId="0" applyBorder="1" applyAlignment="1">
      <alignment horizontal="center" vertical="center" wrapText="1"/>
    </xf>
    <xf numFmtId="165" fontId="0" fillId="0" borderId="2" xfId="0" applyNumberFormat="1" applyBorder="1"/>
    <xf numFmtId="165" fontId="0" fillId="2" borderId="0" xfId="1" applyNumberFormat="1" applyFont="1" applyFill="1"/>
    <xf numFmtId="165" fontId="0" fillId="2" borderId="16" xfId="1" applyNumberFormat="1" applyFont="1" applyFill="1" applyBorder="1"/>
    <xf numFmtId="165" fontId="0" fillId="2" borderId="19" xfId="1" applyNumberFormat="1" applyFont="1" applyFill="1" applyBorder="1"/>
    <xf numFmtId="165" fontId="0" fillId="0" borderId="13" xfId="0" applyNumberFormat="1" applyBorder="1"/>
    <xf numFmtId="165" fontId="0" fillId="0" borderId="19" xfId="0" applyNumberFormat="1" applyBorder="1"/>
    <xf numFmtId="165" fontId="1" fillId="3" borderId="27" xfId="1" applyNumberFormat="1" applyFont="1" applyFill="1" applyBorder="1"/>
    <xf numFmtId="165" fontId="0" fillId="2" borderId="1" xfId="0" applyNumberFormat="1" applyFill="1" applyBorder="1"/>
    <xf numFmtId="165" fontId="0" fillId="3" borderId="21" xfId="0" applyNumberFormat="1" applyFill="1" applyBorder="1"/>
    <xf numFmtId="165" fontId="1" fillId="0" borderId="1" xfId="1" applyNumberFormat="1" applyFont="1" applyBorder="1"/>
    <xf numFmtId="165" fontId="1" fillId="0" borderId="9" xfId="1" applyNumberFormat="1" applyFont="1" applyBorder="1"/>
    <xf numFmtId="165" fontId="1" fillId="3" borderId="24" xfId="1" applyNumberFormat="1" applyFont="1" applyFill="1" applyBorder="1"/>
    <xf numFmtId="165" fontId="1" fillId="3" borderId="29" xfId="0" applyNumberFormat="1" applyFont="1" applyFill="1" applyBorder="1"/>
    <xf numFmtId="0" fontId="0" fillId="0" borderId="3" xfId="0" applyBorder="1" applyAlignment="1">
      <alignment wrapText="1"/>
    </xf>
    <xf numFmtId="0" fontId="0" fillId="0" borderId="11" xfId="0" applyBorder="1" applyAlignment="1">
      <alignment horizontal="left"/>
    </xf>
    <xf numFmtId="4" fontId="0" fillId="0" borderId="23" xfId="0" applyNumberFormat="1" applyBorder="1"/>
    <xf numFmtId="166" fontId="0" fillId="0" borderId="23" xfId="0" applyNumberFormat="1" applyBorder="1"/>
    <xf numFmtId="0" fontId="0" fillId="2" borderId="11" xfId="0" applyFill="1" applyBorder="1" applyAlignment="1">
      <alignment horizontal="left"/>
    </xf>
    <xf numFmtId="0" fontId="0" fillId="2" borderId="23" xfId="0" applyFill="1" applyBorder="1"/>
    <xf numFmtId="0" fontId="0" fillId="0" borderId="23" xfId="0" applyBorder="1"/>
    <xf numFmtId="0" fontId="0" fillId="0" borderId="30" xfId="0" applyBorder="1" applyAlignment="1">
      <alignment horizontal="center"/>
    </xf>
    <xf numFmtId="4" fontId="0" fillId="2" borderId="11" xfId="0" applyNumberFormat="1" applyFill="1" applyBorder="1" applyAlignment="1">
      <alignment horizontal="left"/>
    </xf>
    <xf numFmtId="165" fontId="1" fillId="0" borderId="13" xfId="1" applyNumberFormat="1" applyFont="1" applyBorder="1"/>
    <xf numFmtId="165" fontId="1" fillId="2" borderId="23" xfId="0" applyNumberFormat="1" applyFont="1" applyFill="1" applyBorder="1"/>
    <xf numFmtId="0" fontId="1" fillId="3" borderId="2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0" fillId="3" borderId="20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" fontId="1" fillId="3" borderId="10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80FF81"/>
      <color rgb="FF00D7D2"/>
      <color rgb="FFFF6699"/>
      <color rgb="FF11DFDA"/>
      <color rgb="FF7FDF8A"/>
      <color rgb="FFCB99FF"/>
      <color rgb="FFB23FE5"/>
      <color rgb="FF00CCFF"/>
      <color rgb="FFFFA7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showGridLines="0" tabSelected="1" zoomScale="165" zoomScaleNormal="165" workbookViewId="0">
      <selection activeCell="B59" sqref="B59"/>
    </sheetView>
  </sheetViews>
  <sheetFormatPr baseColWidth="10" defaultRowHeight="15" x14ac:dyDescent="0.25"/>
  <cols>
    <col min="1" max="1" width="9.85546875" style="1" customWidth="1"/>
    <col min="2" max="2" width="61.42578125" bestFit="1" customWidth="1"/>
    <col min="3" max="3" width="14.85546875" style="8" bestFit="1" customWidth="1"/>
    <col min="4" max="4" width="19.28515625" customWidth="1"/>
    <col min="5" max="5" width="22" customWidth="1"/>
  </cols>
  <sheetData>
    <row r="1" spans="1:5" x14ac:dyDescent="0.25">
      <c r="B1" t="s">
        <v>40</v>
      </c>
    </row>
    <row r="2" spans="1:5" ht="15.75" x14ac:dyDescent="0.25">
      <c r="A2" s="92" t="s">
        <v>42</v>
      </c>
      <c r="B2" s="92"/>
      <c r="C2" s="93"/>
      <c r="D2" s="93"/>
      <c r="E2" s="93"/>
    </row>
    <row r="3" spans="1:5" ht="15.75" x14ac:dyDescent="0.25">
      <c r="A3" s="92" t="s">
        <v>35</v>
      </c>
      <c r="B3" s="92"/>
      <c r="C3" s="93"/>
      <c r="D3" s="93"/>
      <c r="E3" s="93"/>
    </row>
    <row r="4" spans="1:5" ht="15.75" thickBot="1" x14ac:dyDescent="0.3"/>
    <row r="5" spans="1:5" x14ac:dyDescent="0.25">
      <c r="A5" s="97" t="s">
        <v>2</v>
      </c>
      <c r="B5" s="98"/>
      <c r="C5" s="101" t="s">
        <v>43</v>
      </c>
      <c r="D5" s="102"/>
      <c r="E5" s="103"/>
    </row>
    <row r="6" spans="1:5" ht="15.75" thickBot="1" x14ac:dyDescent="0.3">
      <c r="A6" s="99"/>
      <c r="B6" s="100"/>
      <c r="C6" s="104"/>
      <c r="D6" s="105"/>
      <c r="E6" s="106"/>
    </row>
    <row r="7" spans="1:5" ht="15.75" thickBot="1" x14ac:dyDescent="0.3">
      <c r="A7" s="90" t="s">
        <v>36</v>
      </c>
      <c r="B7" s="91"/>
      <c r="C7" s="60" t="s">
        <v>26</v>
      </c>
      <c r="D7" s="49" t="s">
        <v>23</v>
      </c>
      <c r="E7" s="50" t="s">
        <v>0</v>
      </c>
    </row>
    <row r="8" spans="1:5" x14ac:dyDescent="0.25">
      <c r="A8" s="13">
        <v>47101025</v>
      </c>
      <c r="B8" s="6" t="s">
        <v>20</v>
      </c>
      <c r="C8" s="52">
        <v>61887</v>
      </c>
      <c r="D8" s="27">
        <v>102051.28</v>
      </c>
      <c r="E8" s="68">
        <f>C8+D8</f>
        <v>163938.28</v>
      </c>
    </row>
    <row r="9" spans="1:5" x14ac:dyDescent="0.25">
      <c r="A9" s="14">
        <v>47101026</v>
      </c>
      <c r="B9" s="3" t="s">
        <v>21</v>
      </c>
      <c r="C9" s="61">
        <v>25000</v>
      </c>
      <c r="D9" s="28">
        <f>70000</f>
        <v>70000</v>
      </c>
      <c r="E9" s="31">
        <f t="shared" ref="E9:E10" si="0">C9+D9</f>
        <v>95000</v>
      </c>
    </row>
    <row r="10" spans="1:5" x14ac:dyDescent="0.25">
      <c r="A10" s="15">
        <v>47199001</v>
      </c>
      <c r="B10" s="3" t="s">
        <v>7</v>
      </c>
      <c r="C10" s="61">
        <v>23600</v>
      </c>
      <c r="D10" s="28"/>
      <c r="E10" s="31">
        <f t="shared" si="0"/>
        <v>23600</v>
      </c>
    </row>
    <row r="11" spans="1:5" ht="15.75" thickBot="1" x14ac:dyDescent="0.3">
      <c r="A11" s="26">
        <v>47201003</v>
      </c>
      <c r="B11" s="4" t="s">
        <v>22</v>
      </c>
      <c r="C11" s="62">
        <f>46583+2100.4</f>
        <v>48683.4</v>
      </c>
      <c r="D11" s="29">
        <f>137355.27-5351.4</f>
        <v>132003.87</v>
      </c>
      <c r="E11" s="69">
        <f>C11+D11</f>
        <v>180687.27</v>
      </c>
    </row>
    <row r="12" spans="1:5" ht="15.75" thickBot="1" x14ac:dyDescent="0.3">
      <c r="A12" s="5" t="s">
        <v>30</v>
      </c>
      <c r="B12" s="19"/>
      <c r="C12" s="63">
        <f t="shared" ref="C12:E12" si="1">SUM(C8:C11)</f>
        <v>159170.4</v>
      </c>
      <c r="D12" s="30">
        <f t="shared" si="1"/>
        <v>304055.15000000002</v>
      </c>
      <c r="E12" s="32">
        <f t="shared" si="1"/>
        <v>463225.55000000005</v>
      </c>
    </row>
    <row r="13" spans="1:5" ht="15.75" thickBot="1" x14ac:dyDescent="0.3">
      <c r="A13" s="80"/>
      <c r="C13" s="9"/>
      <c r="E13" s="81"/>
    </row>
    <row r="14" spans="1:5" ht="15.75" thickBot="1" x14ac:dyDescent="0.3">
      <c r="A14" s="90" t="s">
        <v>1</v>
      </c>
      <c r="B14" s="91"/>
      <c r="C14" s="53" t="s">
        <v>26</v>
      </c>
      <c r="D14" s="21" t="s">
        <v>23</v>
      </c>
      <c r="E14" s="22" t="s">
        <v>0</v>
      </c>
    </row>
    <row r="15" spans="1:5" x14ac:dyDescent="0.25">
      <c r="A15" s="16">
        <v>47102005</v>
      </c>
      <c r="B15" s="6" t="s">
        <v>3</v>
      </c>
      <c r="C15" s="52">
        <v>57000</v>
      </c>
      <c r="D15" s="39">
        <v>19000</v>
      </c>
      <c r="E15" s="42">
        <f>C15+D15</f>
        <v>76000</v>
      </c>
    </row>
    <row r="16" spans="1:5" x14ac:dyDescent="0.25">
      <c r="A16" s="15">
        <v>47103005</v>
      </c>
      <c r="B16" s="3" t="s">
        <v>4</v>
      </c>
      <c r="C16" s="52">
        <v>57000</v>
      </c>
      <c r="D16" s="39">
        <v>19000</v>
      </c>
      <c r="E16" s="70">
        <f t="shared" ref="E16:E21" si="2">C16+D16</f>
        <v>76000</v>
      </c>
    </row>
    <row r="17" spans="1:5" x14ac:dyDescent="0.25">
      <c r="A17" s="15">
        <v>47105004</v>
      </c>
      <c r="B17" s="3" t="s">
        <v>5</v>
      </c>
      <c r="C17" s="52">
        <v>96000</v>
      </c>
      <c r="D17" s="39">
        <v>32000</v>
      </c>
      <c r="E17" s="70">
        <f t="shared" si="2"/>
        <v>128000</v>
      </c>
    </row>
    <row r="18" spans="1:5" x14ac:dyDescent="0.25">
      <c r="A18" s="15">
        <v>47106001</v>
      </c>
      <c r="B18" s="3" t="s">
        <v>6</v>
      </c>
      <c r="C18" s="52">
        <v>96000</v>
      </c>
      <c r="D18" s="39">
        <v>32000</v>
      </c>
      <c r="E18" s="70">
        <f t="shared" si="2"/>
        <v>128000</v>
      </c>
    </row>
    <row r="19" spans="1:5" x14ac:dyDescent="0.25">
      <c r="A19" s="15">
        <v>47107001</v>
      </c>
      <c r="B19" s="3" t="s">
        <v>34</v>
      </c>
      <c r="C19" s="52">
        <f>48000</f>
        <v>48000</v>
      </c>
      <c r="D19" s="39">
        <v>16000</v>
      </c>
      <c r="E19" s="70">
        <f t="shared" si="2"/>
        <v>64000</v>
      </c>
    </row>
    <row r="20" spans="1:5" ht="15.75" thickBot="1" x14ac:dyDescent="0.3">
      <c r="A20" s="26">
        <v>47101044</v>
      </c>
      <c r="B20" s="4" t="s">
        <v>24</v>
      </c>
      <c r="C20" s="52">
        <f>30000</f>
        <v>30000</v>
      </c>
      <c r="D20" s="39">
        <v>10000</v>
      </c>
      <c r="E20" s="71">
        <f t="shared" si="2"/>
        <v>40000</v>
      </c>
    </row>
    <row r="21" spans="1:5" ht="15.75" thickBot="1" x14ac:dyDescent="0.3">
      <c r="A21" s="20" t="s">
        <v>19</v>
      </c>
      <c r="B21" s="25"/>
      <c r="C21" s="51">
        <f>SUM(C15:C20)</f>
        <v>384000</v>
      </c>
      <c r="D21" s="51">
        <f>SUM(D15:D20)</f>
        <v>128000</v>
      </c>
      <c r="E21" s="72">
        <f t="shared" si="2"/>
        <v>512000</v>
      </c>
    </row>
    <row r="22" spans="1:5" ht="15.75" thickBot="1" x14ac:dyDescent="0.3">
      <c r="A22" s="80"/>
      <c r="C22" s="9"/>
      <c r="E22" s="82"/>
    </row>
    <row r="23" spans="1:5" ht="15.75" thickBot="1" x14ac:dyDescent="0.3">
      <c r="A23" s="90" t="s">
        <v>14</v>
      </c>
      <c r="B23" s="91"/>
      <c r="C23" s="53" t="s">
        <v>26</v>
      </c>
      <c r="D23" s="21" t="s">
        <v>23</v>
      </c>
      <c r="E23" s="22" t="s">
        <v>0</v>
      </c>
    </row>
    <row r="24" spans="1:5" x14ac:dyDescent="0.25">
      <c r="A24" s="16">
        <v>47101035</v>
      </c>
      <c r="B24" s="6" t="s">
        <v>12</v>
      </c>
      <c r="C24" s="54">
        <v>291375</v>
      </c>
      <c r="D24" s="33">
        <f>97125</f>
        <v>97125</v>
      </c>
      <c r="E24" s="42">
        <f>C24+D24</f>
        <v>388500</v>
      </c>
    </row>
    <row r="25" spans="1:5" ht="15.75" thickBot="1" x14ac:dyDescent="0.3">
      <c r="A25" s="15">
        <v>47101037</v>
      </c>
      <c r="B25" s="4" t="s">
        <v>11</v>
      </c>
      <c r="C25" s="54">
        <v>221250</v>
      </c>
      <c r="D25" s="33">
        <f>73750</f>
        <v>73750</v>
      </c>
      <c r="E25" s="71">
        <f>C25+D25</f>
        <v>295000</v>
      </c>
    </row>
    <row r="26" spans="1:5" ht="15.75" thickBot="1" x14ac:dyDescent="0.3">
      <c r="A26" s="5" t="s">
        <v>13</v>
      </c>
      <c r="B26" s="19"/>
      <c r="C26" s="59">
        <f>C24+C25</f>
        <v>512625</v>
      </c>
      <c r="D26" s="51">
        <f>D24+D25</f>
        <v>170875</v>
      </c>
      <c r="E26" s="55">
        <f>E24+E25</f>
        <v>683500</v>
      </c>
    </row>
    <row r="27" spans="1:5" s="8" customFormat="1" ht="15.75" thickBot="1" x14ac:dyDescent="0.3">
      <c r="A27" s="83"/>
      <c r="E27" s="84"/>
    </row>
    <row r="28" spans="1:5" ht="15.75" thickBot="1" x14ac:dyDescent="0.3">
      <c r="A28" s="90" t="s">
        <v>28</v>
      </c>
      <c r="B28" s="91"/>
      <c r="C28" s="53" t="s">
        <v>26</v>
      </c>
      <c r="D28" s="21" t="s">
        <v>23</v>
      </c>
      <c r="E28" s="22" t="s">
        <v>0</v>
      </c>
    </row>
    <row r="29" spans="1:5" ht="15.75" thickBot="1" x14ac:dyDescent="0.3">
      <c r="A29" s="17">
        <v>47101039</v>
      </c>
      <c r="B29" s="12" t="s">
        <v>28</v>
      </c>
      <c r="C29" s="45">
        <v>90792</v>
      </c>
      <c r="D29" s="41">
        <f>30264</f>
        <v>30264</v>
      </c>
      <c r="E29" s="43">
        <f>C29+D29</f>
        <v>121056</v>
      </c>
    </row>
    <row r="30" spans="1:5" ht="15.75" thickBot="1" x14ac:dyDescent="0.3">
      <c r="A30" s="94" t="s">
        <v>29</v>
      </c>
      <c r="B30" s="95"/>
      <c r="C30" s="30">
        <f t="shared" ref="C30:E30" si="3">SUM(C29)</f>
        <v>90792</v>
      </c>
      <c r="D30" s="30">
        <f t="shared" si="3"/>
        <v>30264</v>
      </c>
      <c r="E30" s="32">
        <f t="shared" si="3"/>
        <v>121056</v>
      </c>
    </row>
    <row r="31" spans="1:5" ht="15.75" thickBot="1" x14ac:dyDescent="0.3">
      <c r="A31" s="80"/>
      <c r="B31" s="1"/>
      <c r="C31" s="10"/>
      <c r="D31" s="2"/>
      <c r="E31" s="85"/>
    </row>
    <row r="32" spans="1:5" s="8" customFormat="1" ht="15.75" thickBot="1" x14ac:dyDescent="0.3">
      <c r="A32" s="90" t="s">
        <v>32</v>
      </c>
      <c r="B32" s="91"/>
      <c r="C32" s="53" t="s">
        <v>26</v>
      </c>
      <c r="D32" s="21" t="s">
        <v>23</v>
      </c>
      <c r="E32" s="22" t="s">
        <v>0</v>
      </c>
    </row>
    <row r="33" spans="1:5" s="8" customFormat="1" x14ac:dyDescent="0.25">
      <c r="A33" s="16">
        <v>47101045</v>
      </c>
      <c r="B33" s="6" t="s">
        <v>25</v>
      </c>
      <c r="C33" s="54">
        <f>93000</f>
        <v>93000</v>
      </c>
      <c r="D33" s="33">
        <f>31000</f>
        <v>31000</v>
      </c>
      <c r="E33" s="42">
        <f>C33+D33</f>
        <v>124000</v>
      </c>
    </row>
    <row r="34" spans="1:5" s="8" customFormat="1" ht="30.75" thickBot="1" x14ac:dyDescent="0.3">
      <c r="A34" s="65">
        <v>47101046</v>
      </c>
      <c r="B34" s="79" t="s">
        <v>39</v>
      </c>
      <c r="C34" s="73">
        <f>125895.6+300000</f>
        <v>425895.6</v>
      </c>
      <c r="D34" s="34">
        <f>41965.2+19049.25</f>
        <v>61014.45</v>
      </c>
      <c r="E34" s="42">
        <f t="shared" ref="E34" si="4">C34+D34</f>
        <v>486910.05</v>
      </c>
    </row>
    <row r="35" spans="1:5" s="8" customFormat="1" ht="15.75" thickBot="1" x14ac:dyDescent="0.3">
      <c r="A35" s="94" t="s">
        <v>33</v>
      </c>
      <c r="B35" s="95"/>
      <c r="C35" s="51">
        <f>SUM(C33:C34)</f>
        <v>518895.6</v>
      </c>
      <c r="D35" s="51">
        <f>SUM(D33:D34)</f>
        <v>92014.45</v>
      </c>
      <c r="E35" s="74">
        <f>SUM(E33:E34)</f>
        <v>610910.05000000005</v>
      </c>
    </row>
    <row r="36" spans="1:5" s="8" customFormat="1" ht="15.75" thickBot="1" x14ac:dyDescent="0.3">
      <c r="A36" s="83"/>
      <c r="B36" s="7"/>
      <c r="C36" s="11"/>
      <c r="E36" s="84"/>
    </row>
    <row r="37" spans="1:5" s="8" customFormat="1" ht="15.75" thickBot="1" x14ac:dyDescent="0.3">
      <c r="A37" s="90" t="s">
        <v>15</v>
      </c>
      <c r="B37" s="91"/>
      <c r="C37" s="53" t="s">
        <v>26</v>
      </c>
      <c r="D37" s="21" t="s">
        <v>23</v>
      </c>
      <c r="E37" s="22" t="s">
        <v>0</v>
      </c>
    </row>
    <row r="38" spans="1:5" s="8" customFormat="1" ht="15.75" thickBot="1" x14ac:dyDescent="0.3">
      <c r="A38" s="86">
        <v>47101036</v>
      </c>
      <c r="B38" s="12" t="s">
        <v>17</v>
      </c>
      <c r="C38" s="54">
        <f>60000</f>
        <v>60000</v>
      </c>
      <c r="D38" s="39">
        <v>20000</v>
      </c>
      <c r="E38" s="42">
        <f t="shared" ref="E38" si="5">C38+D38</f>
        <v>80000</v>
      </c>
    </row>
    <row r="39" spans="1:5" s="8" customFormat="1" ht="15.75" thickBot="1" x14ac:dyDescent="0.3">
      <c r="A39" s="5" t="s">
        <v>27</v>
      </c>
      <c r="B39" s="19"/>
      <c r="C39" s="56">
        <f>C38</f>
        <v>60000</v>
      </c>
      <c r="D39" s="40">
        <f>D38</f>
        <v>20000</v>
      </c>
      <c r="E39" s="44">
        <f>E38</f>
        <v>80000</v>
      </c>
    </row>
    <row r="40" spans="1:5" s="8" customFormat="1" ht="15.75" thickBot="1" x14ac:dyDescent="0.3">
      <c r="A40" s="87"/>
      <c r="C40" s="9"/>
      <c r="E40" s="84"/>
    </row>
    <row r="41" spans="1:5" ht="15.75" thickBot="1" x14ac:dyDescent="0.3">
      <c r="A41" s="90" t="s">
        <v>37</v>
      </c>
      <c r="B41" s="96"/>
      <c r="C41" s="53" t="s">
        <v>26</v>
      </c>
      <c r="D41" s="21" t="s">
        <v>23</v>
      </c>
      <c r="E41" s="22" t="s">
        <v>0</v>
      </c>
    </row>
    <row r="42" spans="1:5" x14ac:dyDescent="0.25">
      <c r="A42" s="23"/>
      <c r="B42" s="6" t="s">
        <v>8</v>
      </c>
      <c r="C42" s="39">
        <v>809065.60000000009</v>
      </c>
      <c r="D42" s="39">
        <v>202266.40000000002</v>
      </c>
      <c r="E42" s="36">
        <f>SUM(C42:D42)</f>
        <v>1011332.0000000001</v>
      </c>
    </row>
    <row r="43" spans="1:5" x14ac:dyDescent="0.25">
      <c r="A43" s="18"/>
      <c r="B43" s="3" t="s">
        <v>9</v>
      </c>
      <c r="C43" s="46">
        <v>826084</v>
      </c>
      <c r="D43" s="46">
        <v>206521</v>
      </c>
      <c r="E43" s="37">
        <f>SUM(C43:D43)</f>
        <v>1032605</v>
      </c>
    </row>
    <row r="44" spans="1:5" ht="15.75" thickBot="1" x14ac:dyDescent="0.3">
      <c r="A44" s="24"/>
      <c r="B44" s="4" t="s">
        <v>10</v>
      </c>
      <c r="C44" s="35">
        <v>984016</v>
      </c>
      <c r="D44" s="35">
        <v>246004</v>
      </c>
      <c r="E44" s="38">
        <f>C44+D44</f>
        <v>1230020</v>
      </c>
    </row>
    <row r="45" spans="1:5" ht="15.75" thickBot="1" x14ac:dyDescent="0.3">
      <c r="A45" s="20" t="s">
        <v>18</v>
      </c>
      <c r="B45" s="25"/>
      <c r="C45" s="30">
        <f t="shared" ref="C45" si="6">SUM(C42:C44)</f>
        <v>2619165.6</v>
      </c>
      <c r="D45" s="30">
        <f>SUM(D42:D44)</f>
        <v>654791.4</v>
      </c>
      <c r="E45" s="32">
        <f>SUM(E42:E44)</f>
        <v>3273957</v>
      </c>
    </row>
    <row r="46" spans="1:5" ht="15.75" thickBot="1" x14ac:dyDescent="0.3">
      <c r="A46" s="80"/>
      <c r="E46" s="85"/>
    </row>
    <row r="47" spans="1:5" ht="15.75" thickBot="1" x14ac:dyDescent="0.3">
      <c r="A47" s="90" t="s">
        <v>31</v>
      </c>
      <c r="B47" s="91"/>
      <c r="C47" s="53" t="s">
        <v>26</v>
      </c>
      <c r="D47" s="21" t="s">
        <v>23</v>
      </c>
      <c r="E47" s="50" t="s">
        <v>0</v>
      </c>
    </row>
    <row r="48" spans="1:5" x14ac:dyDescent="0.25">
      <c r="A48" s="16">
        <v>47101027</v>
      </c>
      <c r="B48" s="6" t="s">
        <v>41</v>
      </c>
      <c r="C48" s="54">
        <f>(250000+127675.7)*2</f>
        <v>755351.4</v>
      </c>
      <c r="D48" s="66"/>
      <c r="E48" s="70">
        <f>C48+D48</f>
        <v>755351.4</v>
      </c>
    </row>
    <row r="49" spans="1:5" ht="15.75" thickBot="1" x14ac:dyDescent="0.3">
      <c r="A49" s="26">
        <v>47101031</v>
      </c>
      <c r="B49" s="4" t="s">
        <v>38</v>
      </c>
      <c r="C49" s="75">
        <v>500000</v>
      </c>
      <c r="D49" s="76">
        <v>0</v>
      </c>
      <c r="E49" s="88">
        <f>SUM(C49:D49)</f>
        <v>500000</v>
      </c>
    </row>
    <row r="50" spans="1:5" ht="15.75" thickBot="1" x14ac:dyDescent="0.3">
      <c r="A50" s="20" t="s">
        <v>16</v>
      </c>
      <c r="B50" s="25"/>
      <c r="C50" s="77">
        <f>SUM(C48:C49)</f>
        <v>1255351.3999999999</v>
      </c>
      <c r="D50" s="51">
        <f>SUM(D48:D49)</f>
        <v>0</v>
      </c>
      <c r="E50" s="78">
        <f>E48+E49</f>
        <v>1255351.3999999999</v>
      </c>
    </row>
    <row r="51" spans="1:5" ht="15.75" thickBot="1" x14ac:dyDescent="0.3">
      <c r="A51" s="83"/>
      <c r="B51" s="8"/>
      <c r="C51" s="57"/>
      <c r="D51" s="58"/>
      <c r="E51" s="89"/>
    </row>
    <row r="52" spans="1:5" ht="15.75" thickBot="1" x14ac:dyDescent="0.3">
      <c r="A52" s="90" t="s">
        <v>44</v>
      </c>
      <c r="B52" s="91"/>
      <c r="C52" s="56">
        <f>C12+C21+C26+C30+C35+C39+C45+C50</f>
        <v>5600000</v>
      </c>
      <c r="D52" s="56">
        <f>D12+D21+D26+D30+D35+D39+D45+D50</f>
        <v>1400000</v>
      </c>
      <c r="E52" s="51">
        <f>E12+E21+E26+E30+E35+E39+E45+E50</f>
        <v>7000000</v>
      </c>
    </row>
    <row r="53" spans="1:5" x14ac:dyDescent="0.25">
      <c r="C53" s="10"/>
      <c r="D53" s="64"/>
    </row>
    <row r="54" spans="1:5" x14ac:dyDescent="0.25">
      <c r="C54" s="10"/>
      <c r="D54" s="48"/>
      <c r="E54" s="47"/>
    </row>
    <row r="55" spans="1:5" x14ac:dyDescent="0.25">
      <c r="C55" s="10"/>
      <c r="D55" s="48"/>
    </row>
    <row r="56" spans="1:5" x14ac:dyDescent="0.25">
      <c r="C56" s="10"/>
      <c r="D56" s="10"/>
    </row>
    <row r="57" spans="1:5" x14ac:dyDescent="0.25">
      <c r="C57" s="67"/>
      <c r="D57" s="47"/>
      <c r="E57" s="48"/>
    </row>
    <row r="58" spans="1:5" x14ac:dyDescent="0.25">
      <c r="C58" s="67"/>
      <c r="D58" s="47"/>
      <c r="E58" s="48"/>
    </row>
    <row r="61" spans="1:5" x14ac:dyDescent="0.25">
      <c r="C61" s="67"/>
      <c r="D61" s="47"/>
      <c r="E61" s="47"/>
    </row>
    <row r="62" spans="1:5" x14ac:dyDescent="0.25">
      <c r="C62" s="67"/>
      <c r="D62" s="47"/>
      <c r="E62" s="47"/>
    </row>
    <row r="63" spans="1:5" x14ac:dyDescent="0.25">
      <c r="C63" s="67"/>
      <c r="D63" s="47"/>
      <c r="E63" s="47"/>
    </row>
    <row r="64" spans="1:5" x14ac:dyDescent="0.25">
      <c r="C64" s="67"/>
      <c r="D64" s="47"/>
      <c r="E64" s="47"/>
    </row>
  </sheetData>
  <mergeCells count="15">
    <mergeCell ref="A47:B47"/>
    <mergeCell ref="A52:B52"/>
    <mergeCell ref="A2:E2"/>
    <mergeCell ref="A3:E3"/>
    <mergeCell ref="A30:B30"/>
    <mergeCell ref="A32:B32"/>
    <mergeCell ref="A35:B35"/>
    <mergeCell ref="A37:B37"/>
    <mergeCell ref="A41:B41"/>
    <mergeCell ref="A14:B14"/>
    <mergeCell ref="A23:B23"/>
    <mergeCell ref="A28:B28"/>
    <mergeCell ref="A5:B6"/>
    <mergeCell ref="C5:E6"/>
    <mergeCell ref="A7:B7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Anteproyecto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DCNI-AA01</dc:creator>
  <cp:lastModifiedBy>usuario</cp:lastModifiedBy>
  <cp:lastPrinted>2021-10-06T19:06:15Z</cp:lastPrinted>
  <dcterms:created xsi:type="dcterms:W3CDTF">2019-10-14T15:59:11Z</dcterms:created>
  <dcterms:modified xsi:type="dcterms:W3CDTF">2024-09-30T22:40:52Z</dcterms:modified>
</cp:coreProperties>
</file>